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2745" windowWidth="15330" windowHeight="1560"/>
  </bookViews>
  <sheets>
    <sheet name="доходы" sheetId="1" r:id="rId1"/>
  </sheets>
  <definedNames>
    <definedName name="_xlnm._FilterDatabase" localSheetId="0" hidden="1">доходы!#REF!</definedName>
    <definedName name="_xlnm.Print_Area" localSheetId="0">доходы!$A$1:$S$48</definedName>
  </definedNames>
  <calcPr calcId="125725"/>
</workbook>
</file>

<file path=xl/calcChain.xml><?xml version="1.0" encoding="utf-8"?>
<calcChain xmlns="http://schemas.openxmlformats.org/spreadsheetml/2006/main">
  <c r="L44" i="1"/>
  <c r="K44"/>
  <c r="L13"/>
  <c r="M46" l="1"/>
  <c r="M47"/>
  <c r="K45"/>
  <c r="K43" s="1"/>
  <c r="K42" s="1"/>
  <c r="L43"/>
  <c r="L42" s="1"/>
  <c r="L40"/>
  <c r="L39" s="1"/>
  <c r="K40"/>
  <c r="K39" s="1"/>
  <c r="K35"/>
  <c r="K34" s="1"/>
  <c r="L34"/>
  <c r="K33"/>
  <c r="K32" s="1"/>
  <c r="L32"/>
  <c r="K30"/>
  <c r="K29" s="1"/>
  <c r="L29"/>
  <c r="L26"/>
  <c r="K26"/>
  <c r="L24"/>
  <c r="K24"/>
  <c r="L22"/>
  <c r="K22"/>
  <c r="K21"/>
  <c r="K20" s="1"/>
  <c r="L20"/>
  <c r="K16"/>
  <c r="K14"/>
  <c r="L12"/>
  <c r="K38" l="1"/>
  <c r="K37" s="1"/>
  <c r="K36" s="1"/>
  <c r="L38"/>
  <c r="L37" s="1"/>
  <c r="L36" s="1"/>
  <c r="K19"/>
  <c r="K18" s="1"/>
  <c r="K13"/>
  <c r="K12" s="1"/>
  <c r="L31"/>
  <c r="L28" s="1"/>
  <c r="L19"/>
  <c r="L18" s="1"/>
  <c r="K31"/>
  <c r="K28" s="1"/>
  <c r="L11" l="1"/>
  <c r="L48"/>
  <c r="K11"/>
  <c r="K48" s="1"/>
  <c r="M19"/>
  <c r="M21"/>
  <c r="M23"/>
  <c r="M25"/>
  <c r="M28"/>
  <c r="M43"/>
  <c r="M44"/>
  <c r="M48" l="1"/>
  <c r="M31"/>
  <c r="M42"/>
  <c r="M33"/>
  <c r="M14"/>
  <c r="M41" l="1"/>
  <c r="M32" l="1"/>
  <c r="M40" l="1"/>
  <c r="M22" l="1"/>
  <c r="M18"/>
  <c r="M27"/>
  <c r="M26"/>
  <c r="M20"/>
  <c r="M24"/>
  <c r="M39"/>
  <c r="M38"/>
  <c r="M30"/>
  <c r="M12"/>
  <c r="M13"/>
  <c r="M29" l="1"/>
  <c r="M37"/>
  <c r="M36"/>
  <c r="M16"/>
  <c r="M17"/>
  <c r="M34" l="1"/>
  <c r="M35"/>
  <c r="M11"/>
  <c r="M45" l="1"/>
</calcChain>
</file>

<file path=xl/sharedStrings.xml><?xml version="1.0" encoding="utf-8"?>
<sst xmlns="http://schemas.openxmlformats.org/spreadsheetml/2006/main" count="352" uniqueCount="93">
  <si>
    <t>код главного администратора</t>
  </si>
  <si>
    <t>2</t>
  </si>
  <si>
    <t>999</t>
  </si>
  <si>
    <t>НАЛОГОВЫЕ И НЕНАЛОГОВЫЕ ДОХОДЫ</t>
  </si>
  <si>
    <t>НАЛОГИ НА ПРИБЫЛЬ, ДОХОДЫ</t>
  </si>
  <si>
    <t>Налог на доходы физических лиц</t>
  </si>
  <si>
    <t>№ строки</t>
  </si>
  <si>
    <t>230</t>
  </si>
  <si>
    <t>240</t>
  </si>
  <si>
    <t>250</t>
  </si>
  <si>
    <t>260</t>
  </si>
  <si>
    <t>код классификации операций сектора государственного управления, относящихся к доходам бюджетов</t>
  </si>
  <si>
    <t>1</t>
  </si>
  <si>
    <t>00</t>
  </si>
  <si>
    <t>01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</si>
  <si>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</si>
  <si>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</si>
  <si>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</si>
  <si>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</si>
  <si>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</si>
  <si>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(тыс. рублей)</t>
  </si>
  <si>
    <t>Акцизы по подакцизным товарам (продукции), производимым на территории Российской Федерации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</si>
  <si>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</si>
  <si>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</si>
  <si>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код группы</t>
  </si>
  <si>
    <t>7601</t>
  </si>
  <si>
    <t>0000</t>
  </si>
  <si>
    <t>110</t>
  </si>
  <si>
    <t>02</t>
  </si>
  <si>
    <t>010</t>
  </si>
  <si>
    <t>03</t>
  </si>
  <si>
    <t>10</t>
  </si>
  <si>
    <t>06</t>
  </si>
  <si>
    <t>Наименование групп, подгрупп, статей, подстатей, 
элементов, подвидов доходов, 
кодов классификации операций сектора государственного управления, 
относящихся к доходам бюджетов</t>
  </si>
  <si>
    <t>Код бюджетной классификации</t>
  </si>
  <si>
    <t>000</t>
  </si>
  <si>
    <t>182</t>
  </si>
  <si>
    <t>Дотации бюджетам бюджетной системы Российской Федерации</t>
  </si>
  <si>
    <t>40</t>
  </si>
  <si>
    <t>НАЛОГИ НА ИМУЩЕСТВО</t>
  </si>
  <si>
    <t>Земельный налог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</si>
  <si>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</si>
  <si>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</si>
  <si>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19</t>
  </si>
  <si>
    <t>Прочие дотации</t>
  </si>
  <si>
    <t>Прочие дотации бюджетам сельских поселений</t>
  </si>
  <si>
    <t>Иные межбюджетные трансферты</t>
  </si>
  <si>
    <t>49</t>
  </si>
  <si>
    <t>Прочие межбюджетные трансферты, передаваемые бюджетам</t>
  </si>
  <si>
    <t>1013</t>
  </si>
  <si>
    <t>Всего: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</si>
  <si>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</si>
  <si>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</si>
  <si>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</si>
  <si>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</si>
  <si>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150</t>
  </si>
  <si>
    <t>Прочие межбюджетные трансферты, передаваемые бюджетам сельских поселений</t>
  </si>
  <si>
    <t>922</t>
  </si>
  <si>
    <t>НАЛОГИ НА ТОВАРЫ (РАБОТЫ, УСЛУГИ), РЕАЛИЗУЕМЫЕ НА ТЕРРИТОРИИ РОССИЙСКОЙ ФЕДЕРАЦИИ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</si>
  <si>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</si>
  <si>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</si>
  <si>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</si>
  <si>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</si>
  <si>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</si>
  <si>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</si>
  <si>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</si>
  <si>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</si>
  <si>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030</t>
  </si>
  <si>
    <t>Земельный налог с организаций</t>
  </si>
  <si>
    <t>7412</t>
  </si>
  <si>
    <t xml:space="preserve">Прочие дотации бюджетам сельских поселений (на выравнивание бюджетной обеспеченности бюджетов сельских поселений исходя из численности населения за счет средств субвенции краевого бюджета) </t>
  </si>
  <si>
    <t>Прочие межбюджетные трансферты, передаваемые бюджетам сельских поселений  (на поддержку мер по обеспечению сбалансированности бюджетов сельских поселений Эвенкийского муниципального района)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</si>
  <si>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</si>
  <si>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и 228 Налогового кодекса Российской Федерации</t>
    </r>
  </si>
  <si>
    <t xml:space="preserve">               Приложение  2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</si>
  <si>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</si>
  <si>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</si>
  <si>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</si>
  <si>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</si>
  <si>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</si>
  <si>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</si>
  <si>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% исполнения</t>
  </si>
  <si>
    <t xml:space="preserve">Утверждено в бюджете поселка за 2023 год            </t>
  </si>
  <si>
    <t>Исполнено бюджетом поселка</t>
  </si>
  <si>
    <t xml:space="preserve">Доходы бюджета поселка за 2023 год </t>
  </si>
  <si>
    <t>080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</si>
  <si>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</si>
  <si>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130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</si>
  <si>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</si>
  <si>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7745</t>
  </si>
  <si>
    <t>Прочие межбюджетные трансферты, передаваемые бюджетам сельских поселений  (за содействие развитию налогового потенциала)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</si>
  <si>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</si>
  <si>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                                                                                            к Решению Экондинского поселкового Совета депутатов  №  6  от 03.06.2024 г.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</si>
</sst>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name val="Arial Cyr"/>
      <charset val="204"/>
    </font>
    <font>
      <sz val="12"/>
      <name val="Arial Cyr"/>
      <charset val="204"/>
    </font>
    <font>
      <vertAlign val="superscript"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0" fontId="7" fillId="0" borderId="0"/>
  </cellStyleXfs>
  <cellXfs count="50">
    <xf numFmtId="0" fontId="0" fillId="0" borderId="0" xfId="0"/>
    <xf numFmtId="0" fontId="0" fillId="0" borderId="0" xfId="0" applyFill="1"/>
    <xf numFmtId="0" fontId="0" fillId="2" borderId="0" xfId="0" applyFill="1"/>
    <xf numFmtId="0" fontId="0" fillId="3" borderId="0" xfId="0" applyFill="1"/>
    <xf numFmtId="0" fontId="0" fillId="3" borderId="0" xfId="0" applyFill="1" applyBorder="1"/>
    <xf numFmtId="0" fontId="5" fillId="3" borderId="0" xfId="0" applyFont="1" applyFill="1" applyBorder="1"/>
    <xf numFmtId="0" fontId="5" fillId="0" borderId="0" xfId="0" applyFont="1"/>
    <xf numFmtId="0" fontId="0" fillId="0" borderId="0" xfId="0" applyFill="1" applyBorder="1"/>
    <xf numFmtId="0" fontId="3" fillId="0" borderId="0" xfId="0" applyFont="1" applyFill="1" applyBorder="1" applyAlignment="1">
      <alignment horizontal="right" vertical="top" wrapText="1"/>
    </xf>
    <xf numFmtId="0" fontId="0" fillId="0" borderId="2" xfId="0" applyFill="1" applyBorder="1"/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/>
    <xf numFmtId="0" fontId="6" fillId="0" borderId="0" xfId="0" applyFont="1" applyFill="1" applyBorder="1" applyAlignment="1">
      <alignment horizontal="right" vertical="top"/>
    </xf>
    <xf numFmtId="0" fontId="0" fillId="4" borderId="0" xfId="0" applyFill="1"/>
    <xf numFmtId="0" fontId="8" fillId="0" borderId="0" xfId="0" applyFont="1"/>
    <xf numFmtId="49" fontId="6" fillId="0" borderId="1" xfId="5" applyNumberFormat="1" applyFont="1" applyFill="1" applyBorder="1" applyAlignment="1">
      <alignment horizontal="center" vertical="center" textRotation="90" wrapText="1"/>
    </xf>
    <xf numFmtId="164" fontId="6" fillId="0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4" borderId="1" xfId="0" applyNumberFormat="1" applyFont="1" applyFill="1" applyBorder="1" applyAlignment="1">
      <alignment horizontal="left" vertical="center" wrapText="1"/>
    </xf>
    <xf numFmtId="49" fontId="6" fillId="4" borderId="4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/>
    <xf numFmtId="0" fontId="6" fillId="0" borderId="0" xfId="0" applyFont="1" applyAlignment="1">
      <alignment horizontal="right"/>
    </xf>
    <xf numFmtId="0" fontId="9" fillId="0" borderId="0" xfId="0" applyFont="1"/>
    <xf numFmtId="0" fontId="6" fillId="0" borderId="0" xfId="0" applyFont="1" applyAlignment="1"/>
    <xf numFmtId="0" fontId="6" fillId="0" borderId="0" xfId="0" applyFont="1" applyAlignment="1">
      <alignment horizontal="right"/>
    </xf>
    <xf numFmtId="0" fontId="6" fillId="0" borderId="0" xfId="1" applyFont="1" applyFill="1" applyAlignment="1"/>
    <xf numFmtId="164" fontId="6" fillId="0" borderId="0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1" xfId="0" applyNumberFormat="1" applyFont="1" applyFill="1" applyBorder="1" applyAlignment="1">
      <alignment horizontal="left" wrapText="1"/>
    </xf>
    <xf numFmtId="0" fontId="6" fillId="4" borderId="1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left" vertical="center"/>
    </xf>
    <xf numFmtId="49" fontId="6" fillId="0" borderId="6" xfId="0" applyNumberFormat="1" applyFont="1" applyFill="1" applyBorder="1" applyAlignment="1">
      <alignment horizontal="left" vertical="center"/>
    </xf>
    <xf numFmtId="49" fontId="6" fillId="0" borderId="7" xfId="0" applyNumberFormat="1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top" wrapText="1"/>
    </xf>
    <xf numFmtId="164" fontId="6" fillId="0" borderId="5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49" fontId="6" fillId="3" borderId="1" xfId="5" applyNumberFormat="1" applyFont="1" applyFill="1" applyBorder="1" applyAlignment="1">
      <alignment horizontal="center" vertical="center" textRotation="90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</cellXfs>
  <cellStyles count="7">
    <cellStyle name="Normal" xfId="6"/>
    <cellStyle name="Обычный" xfId="0" builtinId="0"/>
    <cellStyle name="Обычный 2" xfId="1"/>
    <cellStyle name="Обычный 2 2" xfId="2"/>
    <cellStyle name="Обычный 4" xfId="3"/>
    <cellStyle name="Стиль 1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рек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68"/>
  <sheetViews>
    <sheetView tabSelected="1" view="pageBreakPreview" zoomScale="75" zoomScaleNormal="95" zoomScaleSheetLayoutView="64" workbookViewId="0">
      <selection activeCell="J3" sqref="J3"/>
    </sheetView>
  </sheetViews>
  <sheetFormatPr defaultRowHeight="14.25"/>
  <cols>
    <col min="1" max="1" width="6.85546875" customWidth="1"/>
    <col min="2" max="2" width="6" customWidth="1"/>
    <col min="3" max="3" width="3.5703125" bestFit="1" customWidth="1"/>
    <col min="4" max="5" width="4.140625" bestFit="1" customWidth="1"/>
    <col min="6" max="6" width="5.140625" bestFit="1" customWidth="1"/>
    <col min="7" max="7" width="4.140625" bestFit="1" customWidth="1"/>
    <col min="8" max="8" width="6.28515625" bestFit="1" customWidth="1"/>
    <col min="9" max="9" width="11" bestFit="1" customWidth="1"/>
    <col min="10" max="10" width="83.7109375" style="6" customWidth="1"/>
    <col min="11" max="12" width="21.28515625" style="6" customWidth="1"/>
    <col min="13" max="13" width="20" style="6" customWidth="1"/>
    <col min="15" max="15" width="9.140625" customWidth="1"/>
  </cols>
  <sheetData>
    <row r="1" spans="1:19" ht="18" customHeight="1">
      <c r="J1" s="26"/>
      <c r="K1" s="27"/>
      <c r="L1" s="28"/>
      <c r="M1" s="27" t="s">
        <v>74</v>
      </c>
    </row>
    <row r="2" spans="1:19" ht="17.25" customHeight="1">
      <c r="J2" s="29" t="s">
        <v>92</v>
      </c>
      <c r="M2" s="31"/>
      <c r="N2" s="29"/>
      <c r="O2" s="28"/>
      <c r="P2" s="28"/>
    </row>
    <row r="3" spans="1:19" ht="17.25" customHeight="1">
      <c r="J3" s="30"/>
      <c r="K3" s="30"/>
      <c r="L3" s="30"/>
      <c r="M3" s="30"/>
    </row>
    <row r="4" spans="1:19" ht="4.5" customHeight="1">
      <c r="A4" s="3"/>
      <c r="B4" s="3"/>
      <c r="C4" s="4"/>
      <c r="D4" s="4"/>
      <c r="E4" s="4"/>
      <c r="F4" s="4"/>
      <c r="G4" s="4"/>
      <c r="H4" s="4"/>
      <c r="I4" s="4"/>
      <c r="J4" s="5"/>
      <c r="K4" s="5"/>
      <c r="L4" s="5"/>
      <c r="M4" s="5"/>
    </row>
    <row r="5" spans="1:19" ht="18.75" customHeight="1">
      <c r="A5" s="42" t="s">
        <v>84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</row>
    <row r="6" spans="1:19" ht="15">
      <c r="A6" s="3"/>
      <c r="B6" s="1"/>
      <c r="C6" s="7"/>
      <c r="D6" s="7"/>
      <c r="E6" s="7"/>
      <c r="F6" s="7"/>
      <c r="G6" s="7"/>
      <c r="H6" s="7"/>
      <c r="I6" s="7"/>
      <c r="J6" s="8"/>
      <c r="K6" s="8"/>
      <c r="L6" s="8"/>
      <c r="M6" s="8"/>
    </row>
    <row r="7" spans="1:19" ht="15.75">
      <c r="A7" s="3"/>
      <c r="B7" s="9"/>
      <c r="C7" s="9"/>
      <c r="D7" s="9"/>
      <c r="E7" s="9"/>
      <c r="F7" s="9"/>
      <c r="G7" s="9"/>
      <c r="H7" s="9"/>
      <c r="I7" s="9"/>
      <c r="J7" s="10"/>
      <c r="K7" s="10"/>
      <c r="L7" s="10"/>
      <c r="M7" s="12" t="s">
        <v>20</v>
      </c>
    </row>
    <row r="8" spans="1:19" ht="12.75" customHeight="1">
      <c r="A8" s="45" t="s">
        <v>6</v>
      </c>
      <c r="B8" s="46" t="s">
        <v>34</v>
      </c>
      <c r="C8" s="47"/>
      <c r="D8" s="47"/>
      <c r="E8" s="47"/>
      <c r="F8" s="47"/>
      <c r="G8" s="47"/>
      <c r="H8" s="47"/>
      <c r="I8" s="47"/>
      <c r="J8" s="48" t="s">
        <v>33</v>
      </c>
      <c r="K8" s="43" t="s">
        <v>82</v>
      </c>
      <c r="L8" s="43" t="s">
        <v>83</v>
      </c>
      <c r="M8" s="43" t="s">
        <v>81</v>
      </c>
    </row>
    <row r="9" spans="1:19" ht="131.25" customHeight="1">
      <c r="A9" s="45"/>
      <c r="B9" s="15" t="s">
        <v>0</v>
      </c>
      <c r="C9" s="15" t="s">
        <v>24</v>
      </c>
      <c r="D9" s="15" t="s">
        <v>15</v>
      </c>
      <c r="E9" s="15" t="s">
        <v>16</v>
      </c>
      <c r="F9" s="15" t="s">
        <v>17</v>
      </c>
      <c r="G9" s="15" t="s">
        <v>18</v>
      </c>
      <c r="H9" s="15" t="s">
        <v>19</v>
      </c>
      <c r="I9" s="15" t="s">
        <v>11</v>
      </c>
      <c r="J9" s="49"/>
      <c r="K9" s="44"/>
      <c r="L9" s="44"/>
      <c r="M9" s="44"/>
    </row>
    <row r="10" spans="1:19" ht="15.75">
      <c r="A10" s="18"/>
      <c r="B10" s="19">
        <v>1</v>
      </c>
      <c r="C10" s="19">
        <v>2</v>
      </c>
      <c r="D10" s="19">
        <v>3</v>
      </c>
      <c r="E10" s="19">
        <v>4</v>
      </c>
      <c r="F10" s="19">
        <v>5</v>
      </c>
      <c r="G10" s="19">
        <v>6</v>
      </c>
      <c r="H10" s="19">
        <v>7</v>
      </c>
      <c r="I10" s="19">
        <v>8</v>
      </c>
      <c r="J10" s="19">
        <v>9</v>
      </c>
      <c r="K10" s="19">
        <v>10</v>
      </c>
      <c r="L10" s="19">
        <v>11</v>
      </c>
      <c r="M10" s="19">
        <v>12</v>
      </c>
    </row>
    <row r="11" spans="1:19" s="2" customFormat="1" ht="15.75">
      <c r="A11" s="19">
        <v>1</v>
      </c>
      <c r="B11" s="34" t="s">
        <v>35</v>
      </c>
      <c r="C11" s="34" t="s">
        <v>12</v>
      </c>
      <c r="D11" s="34" t="s">
        <v>13</v>
      </c>
      <c r="E11" s="34" t="s">
        <v>13</v>
      </c>
      <c r="F11" s="34" t="s">
        <v>35</v>
      </c>
      <c r="G11" s="34" t="s">
        <v>13</v>
      </c>
      <c r="H11" s="34" t="s">
        <v>26</v>
      </c>
      <c r="I11" s="20" t="s">
        <v>35</v>
      </c>
      <c r="J11" s="25" t="s">
        <v>3</v>
      </c>
      <c r="K11" s="16">
        <f>K12+K18+K28</f>
        <v>193.20000000000002</v>
      </c>
      <c r="L11" s="16">
        <f t="shared" ref="L11" si="0">L12+L18+L28</f>
        <v>284.26900000000001</v>
      </c>
      <c r="M11" s="16">
        <f>L11*100/K11</f>
        <v>147.13716356107659</v>
      </c>
      <c r="N11" s="13"/>
      <c r="O11" s="13"/>
      <c r="P11" s="13"/>
      <c r="Q11" s="13"/>
      <c r="R11" s="13"/>
      <c r="S11" s="13"/>
    </row>
    <row r="12" spans="1:19" ht="15.75">
      <c r="A12" s="19">
        <v>2</v>
      </c>
      <c r="B12" s="34" t="s">
        <v>36</v>
      </c>
      <c r="C12" s="34" t="s">
        <v>12</v>
      </c>
      <c r="D12" s="34" t="s">
        <v>14</v>
      </c>
      <c r="E12" s="34" t="s">
        <v>13</v>
      </c>
      <c r="F12" s="34" t="s">
        <v>35</v>
      </c>
      <c r="G12" s="34" t="s">
        <v>13</v>
      </c>
      <c r="H12" s="34" t="s">
        <v>26</v>
      </c>
      <c r="I12" s="20" t="s">
        <v>35</v>
      </c>
      <c r="J12" s="25" t="s">
        <v>4</v>
      </c>
      <c r="K12" s="16">
        <f t="shared" ref="K12:L12" si="1">K13</f>
        <v>132.9</v>
      </c>
      <c r="L12" s="16">
        <f t="shared" si="1"/>
        <v>221.072</v>
      </c>
      <c r="M12" s="16">
        <f t="shared" ref="M12:M48" si="2">L12*100/K12</f>
        <v>166.34462001504892</v>
      </c>
    </row>
    <row r="13" spans="1:19" ht="15.75">
      <c r="A13" s="19">
        <v>3</v>
      </c>
      <c r="B13" s="34" t="s">
        <v>36</v>
      </c>
      <c r="C13" s="34" t="s">
        <v>12</v>
      </c>
      <c r="D13" s="34" t="s">
        <v>14</v>
      </c>
      <c r="E13" s="34" t="s">
        <v>28</v>
      </c>
      <c r="F13" s="34" t="s">
        <v>35</v>
      </c>
      <c r="G13" s="34" t="s">
        <v>14</v>
      </c>
      <c r="H13" s="34" t="s">
        <v>26</v>
      </c>
      <c r="I13" s="20" t="s">
        <v>27</v>
      </c>
      <c r="J13" s="21" t="s">
        <v>5</v>
      </c>
      <c r="K13" s="16">
        <f>K14+K16+K17+K15</f>
        <v>132.9</v>
      </c>
      <c r="L13" s="16">
        <f>L14+L16+L17+L15</f>
        <v>221.072</v>
      </c>
      <c r="M13" s="16">
        <f t="shared" si="2"/>
        <v>166.34462001504892</v>
      </c>
    </row>
    <row r="14" spans="1:19" ht="66">
      <c r="A14" s="19">
        <v>4</v>
      </c>
      <c r="B14" s="34" t="s">
        <v>36</v>
      </c>
      <c r="C14" s="34" t="s">
        <v>12</v>
      </c>
      <c r="D14" s="34" t="s">
        <v>14</v>
      </c>
      <c r="E14" s="34" t="s">
        <v>28</v>
      </c>
      <c r="F14" s="34" t="s">
        <v>29</v>
      </c>
      <c r="G14" s="34" t="s">
        <v>14</v>
      </c>
      <c r="H14" s="34" t="s">
        <v>26</v>
      </c>
      <c r="I14" s="20" t="s">
        <v>27</v>
      </c>
      <c r="J14" s="21" t="s">
        <v>73</v>
      </c>
      <c r="K14" s="16">
        <f>132.4-8</f>
        <v>124.4</v>
      </c>
      <c r="L14" s="16">
        <v>106.47</v>
      </c>
      <c r="M14" s="16">
        <f t="shared" si="2"/>
        <v>85.586816720257232</v>
      </c>
    </row>
    <row r="15" spans="1:19" ht="31.5">
      <c r="A15" s="19">
        <v>5</v>
      </c>
      <c r="B15" s="34" t="s">
        <v>36</v>
      </c>
      <c r="C15" s="34" t="s">
        <v>12</v>
      </c>
      <c r="D15" s="34" t="s">
        <v>14</v>
      </c>
      <c r="E15" s="34" t="s">
        <v>28</v>
      </c>
      <c r="F15" s="34" t="s">
        <v>67</v>
      </c>
      <c r="G15" s="34" t="s">
        <v>14</v>
      </c>
      <c r="H15" s="34" t="s">
        <v>26</v>
      </c>
      <c r="I15" s="20" t="s">
        <v>27</v>
      </c>
      <c r="J15" s="21" t="s">
        <v>91</v>
      </c>
      <c r="K15" s="16">
        <v>0</v>
      </c>
      <c r="L15" s="16">
        <v>-0.4</v>
      </c>
      <c r="M15" s="16">
        <v>0</v>
      </c>
    </row>
    <row r="16" spans="1:19" ht="78.75">
      <c r="A16" s="19">
        <v>6</v>
      </c>
      <c r="B16" s="34" t="s">
        <v>36</v>
      </c>
      <c r="C16" s="34" t="s">
        <v>12</v>
      </c>
      <c r="D16" s="34" t="s">
        <v>14</v>
      </c>
      <c r="E16" s="34" t="s">
        <v>28</v>
      </c>
      <c r="F16" s="34" t="s">
        <v>85</v>
      </c>
      <c r="G16" s="34" t="s">
        <v>14</v>
      </c>
      <c r="H16" s="34" t="s">
        <v>26</v>
      </c>
      <c r="I16" s="20" t="s">
        <v>27</v>
      </c>
      <c r="J16" s="21" t="s">
        <v>86</v>
      </c>
      <c r="K16" s="16">
        <f>12.9-5</f>
        <v>7.9</v>
      </c>
      <c r="L16" s="16">
        <v>113.541</v>
      </c>
      <c r="M16" s="16">
        <f t="shared" si="2"/>
        <v>1437.2278481012659</v>
      </c>
    </row>
    <row r="17" spans="1:16" s="14" customFormat="1" ht="47.25">
      <c r="A17" s="19">
        <v>7</v>
      </c>
      <c r="B17" s="35" t="s">
        <v>36</v>
      </c>
      <c r="C17" s="35" t="s">
        <v>12</v>
      </c>
      <c r="D17" s="35" t="s">
        <v>14</v>
      </c>
      <c r="E17" s="35" t="s">
        <v>28</v>
      </c>
      <c r="F17" s="35" t="s">
        <v>87</v>
      </c>
      <c r="G17" s="35" t="s">
        <v>14</v>
      </c>
      <c r="H17" s="35" t="s">
        <v>26</v>
      </c>
      <c r="I17" s="35" t="s">
        <v>27</v>
      </c>
      <c r="J17" s="17" t="s">
        <v>88</v>
      </c>
      <c r="K17" s="36">
        <v>0.6</v>
      </c>
      <c r="L17" s="36">
        <v>1.4610000000000001</v>
      </c>
      <c r="M17" s="16">
        <f t="shared" si="2"/>
        <v>243.5</v>
      </c>
    </row>
    <row r="18" spans="1:16" ht="31.5">
      <c r="A18" s="19">
        <v>8</v>
      </c>
      <c r="B18" s="34" t="s">
        <v>35</v>
      </c>
      <c r="C18" s="34" t="s">
        <v>12</v>
      </c>
      <c r="D18" s="34" t="s">
        <v>30</v>
      </c>
      <c r="E18" s="34" t="s">
        <v>13</v>
      </c>
      <c r="F18" s="34" t="s">
        <v>35</v>
      </c>
      <c r="G18" s="34" t="s">
        <v>13</v>
      </c>
      <c r="H18" s="34" t="s">
        <v>26</v>
      </c>
      <c r="I18" s="20" t="s">
        <v>35</v>
      </c>
      <c r="J18" s="21" t="s">
        <v>58</v>
      </c>
      <c r="K18" s="16">
        <f>K19</f>
        <v>49.900000000000006</v>
      </c>
      <c r="L18" s="16">
        <f>L19</f>
        <v>52.377999999999993</v>
      </c>
      <c r="M18" s="16">
        <f t="shared" si="2"/>
        <v>104.96593186372743</v>
      </c>
    </row>
    <row r="19" spans="1:16" ht="31.5">
      <c r="A19" s="19">
        <v>9</v>
      </c>
      <c r="B19" s="34" t="s">
        <v>35</v>
      </c>
      <c r="C19" s="34" t="s">
        <v>12</v>
      </c>
      <c r="D19" s="34" t="s">
        <v>30</v>
      </c>
      <c r="E19" s="34" t="s">
        <v>28</v>
      </c>
      <c r="F19" s="34" t="s">
        <v>35</v>
      </c>
      <c r="G19" s="34" t="s">
        <v>14</v>
      </c>
      <c r="H19" s="34" t="s">
        <v>26</v>
      </c>
      <c r="I19" s="20" t="s">
        <v>27</v>
      </c>
      <c r="J19" s="22" t="s">
        <v>21</v>
      </c>
      <c r="K19" s="16">
        <f>K20+K22+K24+K26</f>
        <v>49.900000000000006</v>
      </c>
      <c r="L19" s="16">
        <f t="shared" ref="L19" si="3">L20+L22+L24+L26</f>
        <v>52.377999999999993</v>
      </c>
      <c r="M19" s="16">
        <f t="shared" si="2"/>
        <v>104.96593186372743</v>
      </c>
    </row>
    <row r="20" spans="1:16" ht="63">
      <c r="A20" s="19">
        <v>10</v>
      </c>
      <c r="B20" s="34" t="s">
        <v>36</v>
      </c>
      <c r="C20" s="34" t="s">
        <v>12</v>
      </c>
      <c r="D20" s="34" t="s">
        <v>30</v>
      </c>
      <c r="E20" s="34" t="s">
        <v>28</v>
      </c>
      <c r="F20" s="34" t="s">
        <v>7</v>
      </c>
      <c r="G20" s="34" t="s">
        <v>14</v>
      </c>
      <c r="H20" s="34" t="s">
        <v>26</v>
      </c>
      <c r="I20" s="20" t="s">
        <v>27</v>
      </c>
      <c r="J20" s="22" t="s">
        <v>51</v>
      </c>
      <c r="K20" s="16">
        <f>K21</f>
        <v>26.3</v>
      </c>
      <c r="L20" s="16">
        <f t="shared" ref="L20" si="4">L21</f>
        <v>27.138999999999999</v>
      </c>
      <c r="M20" s="16">
        <f t="shared" si="2"/>
        <v>103.19011406844106</v>
      </c>
    </row>
    <row r="21" spans="1:16" ht="94.5">
      <c r="A21" s="19">
        <v>11</v>
      </c>
      <c r="B21" s="34" t="s">
        <v>36</v>
      </c>
      <c r="C21" s="34" t="s">
        <v>12</v>
      </c>
      <c r="D21" s="34" t="s">
        <v>30</v>
      </c>
      <c r="E21" s="34" t="s">
        <v>28</v>
      </c>
      <c r="F21" s="34" t="s">
        <v>59</v>
      </c>
      <c r="G21" s="34" t="s">
        <v>14</v>
      </c>
      <c r="H21" s="34" t="s">
        <v>26</v>
      </c>
      <c r="I21" s="20" t="s">
        <v>27</v>
      </c>
      <c r="J21" s="21" t="s">
        <v>60</v>
      </c>
      <c r="K21" s="16">
        <f>21.3+5</f>
        <v>26.3</v>
      </c>
      <c r="L21" s="16">
        <v>27.138999999999999</v>
      </c>
      <c r="M21" s="16">
        <f t="shared" si="2"/>
        <v>103.19011406844106</v>
      </c>
    </row>
    <row r="22" spans="1:16" ht="78.75">
      <c r="A22" s="19">
        <v>12</v>
      </c>
      <c r="B22" s="34" t="s">
        <v>36</v>
      </c>
      <c r="C22" s="34" t="s">
        <v>12</v>
      </c>
      <c r="D22" s="34" t="s">
        <v>30</v>
      </c>
      <c r="E22" s="34" t="s">
        <v>28</v>
      </c>
      <c r="F22" s="34" t="s">
        <v>8</v>
      </c>
      <c r="G22" s="34" t="s">
        <v>14</v>
      </c>
      <c r="H22" s="34" t="s">
        <v>26</v>
      </c>
      <c r="I22" s="34" t="s">
        <v>27</v>
      </c>
      <c r="J22" s="21" t="s">
        <v>52</v>
      </c>
      <c r="K22" s="16">
        <f>K23</f>
        <v>0.1</v>
      </c>
      <c r="L22" s="16">
        <f t="shared" ref="L22" si="5">L23</f>
        <v>0.14199999999999999</v>
      </c>
      <c r="M22" s="16">
        <f t="shared" si="2"/>
        <v>141.99999999999997</v>
      </c>
    </row>
    <row r="23" spans="1:16" ht="110.25">
      <c r="A23" s="19">
        <v>13</v>
      </c>
      <c r="B23" s="34" t="s">
        <v>36</v>
      </c>
      <c r="C23" s="34" t="s">
        <v>12</v>
      </c>
      <c r="D23" s="34" t="s">
        <v>30</v>
      </c>
      <c r="E23" s="34" t="s">
        <v>28</v>
      </c>
      <c r="F23" s="34" t="s">
        <v>61</v>
      </c>
      <c r="G23" s="34" t="s">
        <v>14</v>
      </c>
      <c r="H23" s="34" t="s">
        <v>26</v>
      </c>
      <c r="I23" s="20" t="s">
        <v>27</v>
      </c>
      <c r="J23" s="21" t="s">
        <v>62</v>
      </c>
      <c r="K23" s="16">
        <v>0.1</v>
      </c>
      <c r="L23" s="16">
        <v>0.14199999999999999</v>
      </c>
      <c r="M23" s="16">
        <f t="shared" si="2"/>
        <v>141.99999999999997</v>
      </c>
      <c r="P23" s="32"/>
    </row>
    <row r="24" spans="1:16" ht="63">
      <c r="A24" s="19">
        <v>14</v>
      </c>
      <c r="B24" s="34" t="s">
        <v>36</v>
      </c>
      <c r="C24" s="34" t="s">
        <v>12</v>
      </c>
      <c r="D24" s="34" t="s">
        <v>30</v>
      </c>
      <c r="E24" s="34" t="s">
        <v>28</v>
      </c>
      <c r="F24" s="34" t="s">
        <v>9</v>
      </c>
      <c r="G24" s="34" t="s">
        <v>14</v>
      </c>
      <c r="H24" s="34" t="s">
        <v>26</v>
      </c>
      <c r="I24" s="34" t="s">
        <v>27</v>
      </c>
      <c r="J24" s="22" t="s">
        <v>53</v>
      </c>
      <c r="K24" s="16">
        <f>K25</f>
        <v>26.3</v>
      </c>
      <c r="L24" s="16">
        <f t="shared" ref="L24" si="6">L25</f>
        <v>28.050999999999998</v>
      </c>
      <c r="M24" s="16">
        <f t="shared" si="2"/>
        <v>106.65779467680608</v>
      </c>
    </row>
    <row r="25" spans="1:16" ht="94.5">
      <c r="A25" s="19">
        <v>15</v>
      </c>
      <c r="B25" s="34" t="s">
        <v>36</v>
      </c>
      <c r="C25" s="34" t="s">
        <v>12</v>
      </c>
      <c r="D25" s="34" t="s">
        <v>30</v>
      </c>
      <c r="E25" s="34" t="s">
        <v>28</v>
      </c>
      <c r="F25" s="34" t="s">
        <v>63</v>
      </c>
      <c r="G25" s="34" t="s">
        <v>14</v>
      </c>
      <c r="H25" s="34" t="s">
        <v>26</v>
      </c>
      <c r="I25" s="20" t="s">
        <v>27</v>
      </c>
      <c r="J25" s="21" t="s">
        <v>64</v>
      </c>
      <c r="K25" s="16">
        <v>26.3</v>
      </c>
      <c r="L25" s="16">
        <v>28.050999999999998</v>
      </c>
      <c r="M25" s="16">
        <f t="shared" si="2"/>
        <v>106.65779467680608</v>
      </c>
    </row>
    <row r="26" spans="1:16" ht="63">
      <c r="A26" s="19">
        <v>16</v>
      </c>
      <c r="B26" s="34" t="s">
        <v>36</v>
      </c>
      <c r="C26" s="34" t="s">
        <v>12</v>
      </c>
      <c r="D26" s="34" t="s">
        <v>30</v>
      </c>
      <c r="E26" s="34" t="s">
        <v>28</v>
      </c>
      <c r="F26" s="34" t="s">
        <v>10</v>
      </c>
      <c r="G26" s="34" t="s">
        <v>14</v>
      </c>
      <c r="H26" s="34" t="s">
        <v>26</v>
      </c>
      <c r="I26" s="34" t="s">
        <v>27</v>
      </c>
      <c r="J26" s="22" t="s">
        <v>54</v>
      </c>
      <c r="K26" s="16">
        <f>K27</f>
        <v>-2.8</v>
      </c>
      <c r="L26" s="16">
        <f t="shared" ref="L26" si="7">L27</f>
        <v>-2.9540000000000002</v>
      </c>
      <c r="M26" s="16">
        <f t="shared" si="2"/>
        <v>105.50000000000001</v>
      </c>
    </row>
    <row r="27" spans="1:16" ht="94.5">
      <c r="A27" s="19">
        <v>17</v>
      </c>
      <c r="B27" s="34" t="s">
        <v>36</v>
      </c>
      <c r="C27" s="34" t="s">
        <v>12</v>
      </c>
      <c r="D27" s="34" t="s">
        <v>30</v>
      </c>
      <c r="E27" s="34" t="s">
        <v>28</v>
      </c>
      <c r="F27" s="34" t="s">
        <v>65</v>
      </c>
      <c r="G27" s="34" t="s">
        <v>14</v>
      </c>
      <c r="H27" s="34" t="s">
        <v>26</v>
      </c>
      <c r="I27" s="20" t="s">
        <v>27</v>
      </c>
      <c r="J27" s="21" t="s">
        <v>66</v>
      </c>
      <c r="K27" s="16">
        <v>-2.8</v>
      </c>
      <c r="L27" s="16">
        <v>-2.9540000000000002</v>
      </c>
      <c r="M27" s="16">
        <f t="shared" si="2"/>
        <v>105.50000000000001</v>
      </c>
    </row>
    <row r="28" spans="1:16" ht="15.75">
      <c r="A28" s="19">
        <v>18</v>
      </c>
      <c r="B28" s="34" t="s">
        <v>36</v>
      </c>
      <c r="C28" s="34" t="s">
        <v>12</v>
      </c>
      <c r="D28" s="34" t="s">
        <v>32</v>
      </c>
      <c r="E28" s="34" t="s">
        <v>13</v>
      </c>
      <c r="F28" s="34" t="s">
        <v>35</v>
      </c>
      <c r="G28" s="34" t="s">
        <v>13</v>
      </c>
      <c r="H28" s="34" t="s">
        <v>26</v>
      </c>
      <c r="I28" s="20" t="s">
        <v>27</v>
      </c>
      <c r="J28" s="21" t="s">
        <v>39</v>
      </c>
      <c r="K28" s="16">
        <f>K31+K29</f>
        <v>10.399999999999999</v>
      </c>
      <c r="L28" s="16">
        <f t="shared" ref="L28" si="8">L31+L29</f>
        <v>10.819000000000001</v>
      </c>
      <c r="M28" s="16">
        <f t="shared" si="2"/>
        <v>104.02884615384617</v>
      </c>
    </row>
    <row r="29" spans="1:16" ht="15.75">
      <c r="A29" s="19">
        <v>19</v>
      </c>
      <c r="B29" s="34" t="s">
        <v>36</v>
      </c>
      <c r="C29" s="34" t="s">
        <v>12</v>
      </c>
      <c r="D29" s="34" t="s">
        <v>32</v>
      </c>
      <c r="E29" s="34" t="s">
        <v>14</v>
      </c>
      <c r="F29" s="34" t="s">
        <v>35</v>
      </c>
      <c r="G29" s="34" t="s">
        <v>13</v>
      </c>
      <c r="H29" s="34" t="s">
        <v>26</v>
      </c>
      <c r="I29" s="20" t="s">
        <v>27</v>
      </c>
      <c r="J29" s="21" t="s">
        <v>75</v>
      </c>
      <c r="K29" s="16">
        <f>K30</f>
        <v>5.8999999999999995</v>
      </c>
      <c r="L29" s="16">
        <f>L30</f>
        <v>5.9640000000000004</v>
      </c>
      <c r="M29" s="16">
        <f t="shared" si="2"/>
        <v>101.08474576271189</v>
      </c>
    </row>
    <row r="30" spans="1:16" ht="31.5">
      <c r="A30" s="19">
        <v>20</v>
      </c>
      <c r="B30" s="34" t="s">
        <v>36</v>
      </c>
      <c r="C30" s="34" t="s">
        <v>12</v>
      </c>
      <c r="D30" s="34" t="s">
        <v>32</v>
      </c>
      <c r="E30" s="34" t="s">
        <v>14</v>
      </c>
      <c r="F30" s="34" t="s">
        <v>67</v>
      </c>
      <c r="G30" s="34" t="s">
        <v>31</v>
      </c>
      <c r="H30" s="34" t="s">
        <v>26</v>
      </c>
      <c r="I30" s="20" t="s">
        <v>27</v>
      </c>
      <c r="J30" s="21" t="s">
        <v>76</v>
      </c>
      <c r="K30" s="16">
        <f>0.1+5.8</f>
        <v>5.8999999999999995</v>
      </c>
      <c r="L30" s="16">
        <v>5.9640000000000004</v>
      </c>
      <c r="M30" s="16">
        <f t="shared" si="2"/>
        <v>101.08474576271189</v>
      </c>
    </row>
    <row r="31" spans="1:16" ht="15.75">
      <c r="A31" s="19">
        <v>21</v>
      </c>
      <c r="B31" s="34" t="s">
        <v>36</v>
      </c>
      <c r="C31" s="34" t="s">
        <v>12</v>
      </c>
      <c r="D31" s="34" t="s">
        <v>32</v>
      </c>
      <c r="E31" s="34" t="s">
        <v>32</v>
      </c>
      <c r="F31" s="34" t="s">
        <v>35</v>
      </c>
      <c r="G31" s="34" t="s">
        <v>13</v>
      </c>
      <c r="H31" s="34" t="s">
        <v>26</v>
      </c>
      <c r="I31" s="20" t="s">
        <v>27</v>
      </c>
      <c r="J31" s="21" t="s">
        <v>40</v>
      </c>
      <c r="K31" s="16">
        <f>K34+K32</f>
        <v>4.5</v>
      </c>
      <c r="L31" s="16">
        <f t="shared" ref="L31" si="9">L34+L32</f>
        <v>4.8550000000000004</v>
      </c>
      <c r="M31" s="16">
        <f t="shared" si="2"/>
        <v>107.8888888888889</v>
      </c>
    </row>
    <row r="32" spans="1:16" ht="15.75">
      <c r="A32" s="19">
        <v>22</v>
      </c>
      <c r="B32" s="34" t="s">
        <v>36</v>
      </c>
      <c r="C32" s="34" t="s">
        <v>12</v>
      </c>
      <c r="D32" s="34" t="s">
        <v>32</v>
      </c>
      <c r="E32" s="34" t="s">
        <v>32</v>
      </c>
      <c r="F32" s="34" t="s">
        <v>67</v>
      </c>
      <c r="G32" s="34" t="s">
        <v>13</v>
      </c>
      <c r="H32" s="34" t="s">
        <v>26</v>
      </c>
      <c r="I32" s="20" t="s">
        <v>27</v>
      </c>
      <c r="J32" s="37" t="s">
        <v>68</v>
      </c>
      <c r="K32" s="16">
        <f>K33</f>
        <v>1.8</v>
      </c>
      <c r="L32" s="16">
        <f t="shared" ref="L32" si="10">L33</f>
        <v>2.1360000000000001</v>
      </c>
      <c r="M32" s="16">
        <f t="shared" si="2"/>
        <v>118.66666666666667</v>
      </c>
    </row>
    <row r="33" spans="1:13" ht="31.5">
      <c r="A33" s="19">
        <v>23</v>
      </c>
      <c r="B33" s="34" t="s">
        <v>36</v>
      </c>
      <c r="C33" s="34" t="s">
        <v>12</v>
      </c>
      <c r="D33" s="34" t="s">
        <v>32</v>
      </c>
      <c r="E33" s="34" t="s">
        <v>32</v>
      </c>
      <c r="F33" s="34" t="s">
        <v>41</v>
      </c>
      <c r="G33" s="34" t="s">
        <v>31</v>
      </c>
      <c r="H33" s="34" t="s">
        <v>26</v>
      </c>
      <c r="I33" s="20" t="s">
        <v>27</v>
      </c>
      <c r="J33" s="33" t="s">
        <v>42</v>
      </c>
      <c r="K33" s="16">
        <f>0.7+1.1</f>
        <v>1.8</v>
      </c>
      <c r="L33" s="16">
        <v>2.1360000000000001</v>
      </c>
      <c r="M33" s="16">
        <f t="shared" si="2"/>
        <v>118.66666666666667</v>
      </c>
    </row>
    <row r="34" spans="1:13" ht="15.75">
      <c r="A34" s="19">
        <v>24</v>
      </c>
      <c r="B34" s="34" t="s">
        <v>36</v>
      </c>
      <c r="C34" s="34" t="s">
        <v>12</v>
      </c>
      <c r="D34" s="34" t="s">
        <v>32</v>
      </c>
      <c r="E34" s="34" t="s">
        <v>32</v>
      </c>
      <c r="F34" s="34" t="s">
        <v>77</v>
      </c>
      <c r="G34" s="34" t="s">
        <v>31</v>
      </c>
      <c r="H34" s="34" t="s">
        <v>26</v>
      </c>
      <c r="I34" s="34" t="s">
        <v>27</v>
      </c>
      <c r="J34" s="33" t="s">
        <v>78</v>
      </c>
      <c r="K34" s="16">
        <f>K35</f>
        <v>2.7</v>
      </c>
      <c r="L34" s="16">
        <f t="shared" ref="L34" si="11">L35</f>
        <v>2.7189999999999999</v>
      </c>
      <c r="M34" s="16">
        <f t="shared" si="2"/>
        <v>100.7037037037037</v>
      </c>
    </row>
    <row r="35" spans="1:13" ht="31.5">
      <c r="A35" s="19">
        <v>25</v>
      </c>
      <c r="B35" s="34" t="s">
        <v>36</v>
      </c>
      <c r="C35" s="34" t="s">
        <v>12</v>
      </c>
      <c r="D35" s="34" t="s">
        <v>32</v>
      </c>
      <c r="E35" s="34" t="s">
        <v>32</v>
      </c>
      <c r="F35" s="34" t="s">
        <v>79</v>
      </c>
      <c r="G35" s="34" t="s">
        <v>31</v>
      </c>
      <c r="H35" s="34" t="s">
        <v>26</v>
      </c>
      <c r="I35" s="34" t="s">
        <v>27</v>
      </c>
      <c r="J35" s="33" t="s">
        <v>80</v>
      </c>
      <c r="K35" s="16">
        <f>1.7-0.7+1.7</f>
        <v>2.7</v>
      </c>
      <c r="L35" s="16">
        <v>2.7189999999999999</v>
      </c>
      <c r="M35" s="16">
        <f t="shared" si="2"/>
        <v>100.7037037037037</v>
      </c>
    </row>
    <row r="36" spans="1:13" ht="15.75">
      <c r="A36" s="19">
        <v>26</v>
      </c>
      <c r="B36" s="34" t="s">
        <v>57</v>
      </c>
      <c r="C36" s="34" t="s">
        <v>1</v>
      </c>
      <c r="D36" s="34" t="s">
        <v>13</v>
      </c>
      <c r="E36" s="34" t="s">
        <v>13</v>
      </c>
      <c r="F36" s="34" t="s">
        <v>35</v>
      </c>
      <c r="G36" s="34" t="s">
        <v>13</v>
      </c>
      <c r="H36" s="34" t="s">
        <v>26</v>
      </c>
      <c r="I36" s="20" t="s">
        <v>35</v>
      </c>
      <c r="J36" s="25" t="s">
        <v>22</v>
      </c>
      <c r="K36" s="16">
        <f>K37</f>
        <v>16716.400000000001</v>
      </c>
      <c r="L36" s="16">
        <f>L37</f>
        <v>16716.378000000001</v>
      </c>
      <c r="M36" s="16">
        <f t="shared" si="2"/>
        <v>99.999868392716124</v>
      </c>
    </row>
    <row r="37" spans="1:13" ht="31.5">
      <c r="A37" s="19">
        <v>27</v>
      </c>
      <c r="B37" s="34" t="s">
        <v>57</v>
      </c>
      <c r="C37" s="34" t="s">
        <v>1</v>
      </c>
      <c r="D37" s="34" t="s">
        <v>28</v>
      </c>
      <c r="E37" s="34" t="s">
        <v>13</v>
      </c>
      <c r="F37" s="34" t="s">
        <v>35</v>
      </c>
      <c r="G37" s="34" t="s">
        <v>13</v>
      </c>
      <c r="H37" s="34" t="s">
        <v>26</v>
      </c>
      <c r="I37" s="20" t="s">
        <v>35</v>
      </c>
      <c r="J37" s="25" t="s">
        <v>23</v>
      </c>
      <c r="K37" s="16">
        <f>K38+K42</f>
        <v>16716.400000000001</v>
      </c>
      <c r="L37" s="16">
        <f>L38+L42</f>
        <v>16716.378000000001</v>
      </c>
      <c r="M37" s="16">
        <f t="shared" si="2"/>
        <v>99.999868392716124</v>
      </c>
    </row>
    <row r="38" spans="1:13" ht="15.75">
      <c r="A38" s="19">
        <v>28</v>
      </c>
      <c r="B38" s="34" t="s">
        <v>57</v>
      </c>
      <c r="C38" s="34" t="s">
        <v>1</v>
      </c>
      <c r="D38" s="34" t="s">
        <v>28</v>
      </c>
      <c r="E38" s="34" t="s">
        <v>31</v>
      </c>
      <c r="F38" s="34" t="s">
        <v>35</v>
      </c>
      <c r="G38" s="34" t="s">
        <v>13</v>
      </c>
      <c r="H38" s="34" t="s">
        <v>26</v>
      </c>
      <c r="I38" s="20" t="s">
        <v>55</v>
      </c>
      <c r="J38" s="25" t="s">
        <v>37</v>
      </c>
      <c r="K38" s="16">
        <f>K39</f>
        <v>7238.6</v>
      </c>
      <c r="L38" s="16">
        <f>L39</f>
        <v>7238.6</v>
      </c>
      <c r="M38" s="16">
        <f t="shared" si="2"/>
        <v>100</v>
      </c>
    </row>
    <row r="39" spans="1:13" ht="15.75">
      <c r="A39" s="19">
        <v>29</v>
      </c>
      <c r="B39" s="34" t="s">
        <v>57</v>
      </c>
      <c r="C39" s="34" t="s">
        <v>1</v>
      </c>
      <c r="D39" s="34" t="s">
        <v>28</v>
      </c>
      <c r="E39" s="34" t="s">
        <v>43</v>
      </c>
      <c r="F39" s="34" t="s">
        <v>2</v>
      </c>
      <c r="G39" s="34" t="s">
        <v>13</v>
      </c>
      <c r="H39" s="34" t="s">
        <v>26</v>
      </c>
      <c r="I39" s="20" t="s">
        <v>55</v>
      </c>
      <c r="J39" s="21" t="s">
        <v>44</v>
      </c>
      <c r="K39" s="16">
        <f t="shared" ref="K39:L40" si="12">K40</f>
        <v>7238.6</v>
      </c>
      <c r="L39" s="16">
        <f t="shared" si="12"/>
        <v>7238.6</v>
      </c>
      <c r="M39" s="16">
        <f t="shared" si="2"/>
        <v>100</v>
      </c>
    </row>
    <row r="40" spans="1:13" ht="15.75">
      <c r="A40" s="19">
        <v>30</v>
      </c>
      <c r="B40" s="34" t="s">
        <v>57</v>
      </c>
      <c r="C40" s="34" t="s">
        <v>1</v>
      </c>
      <c r="D40" s="34" t="s">
        <v>28</v>
      </c>
      <c r="E40" s="34" t="s">
        <v>43</v>
      </c>
      <c r="F40" s="34" t="s">
        <v>2</v>
      </c>
      <c r="G40" s="34" t="s">
        <v>31</v>
      </c>
      <c r="H40" s="34" t="s">
        <v>26</v>
      </c>
      <c r="I40" s="20" t="s">
        <v>55</v>
      </c>
      <c r="J40" s="21" t="s">
        <v>45</v>
      </c>
      <c r="K40" s="16">
        <f>K41</f>
        <v>7238.6</v>
      </c>
      <c r="L40" s="16">
        <f t="shared" si="12"/>
        <v>7238.6</v>
      </c>
      <c r="M40" s="16">
        <f t="shared" si="2"/>
        <v>100</v>
      </c>
    </row>
    <row r="41" spans="1:13" ht="47.25">
      <c r="A41" s="19">
        <v>31</v>
      </c>
      <c r="B41" s="34" t="s">
        <v>57</v>
      </c>
      <c r="C41" s="34" t="s">
        <v>1</v>
      </c>
      <c r="D41" s="34" t="s">
        <v>28</v>
      </c>
      <c r="E41" s="34" t="s">
        <v>43</v>
      </c>
      <c r="F41" s="34" t="s">
        <v>2</v>
      </c>
      <c r="G41" s="34" t="s">
        <v>31</v>
      </c>
      <c r="H41" s="34" t="s">
        <v>25</v>
      </c>
      <c r="I41" s="20" t="s">
        <v>55</v>
      </c>
      <c r="J41" s="17" t="s">
        <v>70</v>
      </c>
      <c r="K41" s="16">
        <v>7238.6</v>
      </c>
      <c r="L41" s="16">
        <v>7238.6</v>
      </c>
      <c r="M41" s="16">
        <f t="shared" si="2"/>
        <v>100</v>
      </c>
    </row>
    <row r="42" spans="1:13" ht="15.75">
      <c r="A42" s="19">
        <v>32</v>
      </c>
      <c r="B42" s="34" t="s">
        <v>57</v>
      </c>
      <c r="C42" s="34" t="s">
        <v>1</v>
      </c>
      <c r="D42" s="34" t="s">
        <v>28</v>
      </c>
      <c r="E42" s="34" t="s">
        <v>38</v>
      </c>
      <c r="F42" s="34" t="s">
        <v>35</v>
      </c>
      <c r="G42" s="34" t="s">
        <v>13</v>
      </c>
      <c r="H42" s="34" t="s">
        <v>26</v>
      </c>
      <c r="I42" s="20" t="s">
        <v>55</v>
      </c>
      <c r="J42" s="21" t="s">
        <v>46</v>
      </c>
      <c r="K42" s="16">
        <f t="shared" ref="K42:L43" si="13">K43</f>
        <v>9477.8000000000011</v>
      </c>
      <c r="L42" s="16">
        <f t="shared" si="13"/>
        <v>9477.7780000000002</v>
      </c>
      <c r="M42" s="16">
        <f t="shared" si="2"/>
        <v>99.999767878621611</v>
      </c>
    </row>
    <row r="43" spans="1:13" ht="15.75">
      <c r="A43" s="19">
        <v>33</v>
      </c>
      <c r="B43" s="34" t="s">
        <v>57</v>
      </c>
      <c r="C43" s="34" t="s">
        <v>1</v>
      </c>
      <c r="D43" s="34" t="s">
        <v>28</v>
      </c>
      <c r="E43" s="34" t="s">
        <v>47</v>
      </c>
      <c r="F43" s="34" t="s">
        <v>2</v>
      </c>
      <c r="G43" s="34" t="s">
        <v>13</v>
      </c>
      <c r="H43" s="34" t="s">
        <v>26</v>
      </c>
      <c r="I43" s="20" t="s">
        <v>55</v>
      </c>
      <c r="J43" s="21" t="s">
        <v>48</v>
      </c>
      <c r="K43" s="16">
        <f t="shared" si="13"/>
        <v>9477.8000000000011</v>
      </c>
      <c r="L43" s="16">
        <f t="shared" si="13"/>
        <v>9477.7780000000002</v>
      </c>
      <c r="M43" s="16">
        <f t="shared" si="2"/>
        <v>99.999767878621611</v>
      </c>
    </row>
    <row r="44" spans="1:13" ht="31.5">
      <c r="A44" s="19">
        <v>34</v>
      </c>
      <c r="B44" s="34" t="s">
        <v>57</v>
      </c>
      <c r="C44" s="34" t="s">
        <v>1</v>
      </c>
      <c r="D44" s="34" t="s">
        <v>28</v>
      </c>
      <c r="E44" s="34" t="s">
        <v>47</v>
      </c>
      <c r="F44" s="34" t="s">
        <v>2</v>
      </c>
      <c r="G44" s="34" t="s">
        <v>31</v>
      </c>
      <c r="H44" s="34" t="s">
        <v>26</v>
      </c>
      <c r="I44" s="20" t="s">
        <v>55</v>
      </c>
      <c r="J44" s="21" t="s">
        <v>56</v>
      </c>
      <c r="K44" s="16">
        <f>K45+K46+K47</f>
        <v>9477.8000000000011</v>
      </c>
      <c r="L44" s="16">
        <f>L45+L46+L47</f>
        <v>9477.7780000000002</v>
      </c>
      <c r="M44" s="16">
        <f t="shared" si="2"/>
        <v>99.999767878621611</v>
      </c>
    </row>
    <row r="45" spans="1:13" ht="47.25">
      <c r="A45" s="19">
        <v>35</v>
      </c>
      <c r="B45" s="34" t="s">
        <v>57</v>
      </c>
      <c r="C45" s="34" t="s">
        <v>1</v>
      </c>
      <c r="D45" s="34" t="s">
        <v>28</v>
      </c>
      <c r="E45" s="34" t="s">
        <v>47</v>
      </c>
      <c r="F45" s="34" t="s">
        <v>2</v>
      </c>
      <c r="G45" s="34" t="s">
        <v>31</v>
      </c>
      <c r="H45" s="34" t="s">
        <v>49</v>
      </c>
      <c r="I45" s="20" t="s">
        <v>55</v>
      </c>
      <c r="J45" s="23" t="s">
        <v>71</v>
      </c>
      <c r="K45" s="16">
        <f>9243.6+27.1+301.3-186</f>
        <v>9386</v>
      </c>
      <c r="L45" s="16">
        <v>9385.9779999999992</v>
      </c>
      <c r="M45" s="16">
        <f t="shared" si="2"/>
        <v>99.99976560835286</v>
      </c>
    </row>
    <row r="46" spans="1:13" ht="31.5">
      <c r="A46" s="19">
        <v>36</v>
      </c>
      <c r="B46" s="34" t="s">
        <v>57</v>
      </c>
      <c r="C46" s="34" t="s">
        <v>1</v>
      </c>
      <c r="D46" s="34" t="s">
        <v>28</v>
      </c>
      <c r="E46" s="34" t="s">
        <v>47</v>
      </c>
      <c r="F46" s="34" t="s">
        <v>2</v>
      </c>
      <c r="G46" s="34" t="s">
        <v>31</v>
      </c>
      <c r="H46" s="34" t="s">
        <v>69</v>
      </c>
      <c r="I46" s="20" t="s">
        <v>55</v>
      </c>
      <c r="J46" s="23" t="s">
        <v>72</v>
      </c>
      <c r="K46" s="16">
        <v>79.599999999999994</v>
      </c>
      <c r="L46" s="16">
        <v>79.599999999999994</v>
      </c>
      <c r="M46" s="16">
        <f t="shared" si="2"/>
        <v>100</v>
      </c>
    </row>
    <row r="47" spans="1:13" ht="31.5">
      <c r="A47" s="19">
        <v>37</v>
      </c>
      <c r="B47" s="34" t="s">
        <v>57</v>
      </c>
      <c r="C47" s="34" t="s">
        <v>1</v>
      </c>
      <c r="D47" s="34" t="s">
        <v>28</v>
      </c>
      <c r="E47" s="34" t="s">
        <v>47</v>
      </c>
      <c r="F47" s="34" t="s">
        <v>2</v>
      </c>
      <c r="G47" s="34" t="s">
        <v>31</v>
      </c>
      <c r="H47" s="34" t="s">
        <v>89</v>
      </c>
      <c r="I47" s="24" t="s">
        <v>55</v>
      </c>
      <c r="J47" s="38" t="s">
        <v>90</v>
      </c>
      <c r="K47" s="16">
        <v>12.2</v>
      </c>
      <c r="L47" s="16">
        <v>12.2</v>
      </c>
      <c r="M47" s="16">
        <f t="shared" si="2"/>
        <v>100</v>
      </c>
    </row>
    <row r="48" spans="1:13" ht="15.75">
      <c r="A48" s="39" t="s">
        <v>50</v>
      </c>
      <c r="B48" s="40"/>
      <c r="C48" s="40"/>
      <c r="D48" s="40"/>
      <c r="E48" s="40"/>
      <c r="F48" s="40"/>
      <c r="G48" s="40"/>
      <c r="H48" s="40"/>
      <c r="I48" s="40"/>
      <c r="J48" s="41"/>
      <c r="K48" s="16">
        <f>K11+K36</f>
        <v>16909.600000000002</v>
      </c>
      <c r="L48" s="16">
        <f>L11+L36</f>
        <v>17000.647000000001</v>
      </c>
      <c r="M48" s="16">
        <f t="shared" si="2"/>
        <v>100.53843378909022</v>
      </c>
    </row>
    <row r="49" spans="2:13">
      <c r="B49" s="1"/>
      <c r="C49" s="1"/>
      <c r="D49" s="1"/>
      <c r="E49" s="1"/>
      <c r="F49" s="1"/>
      <c r="G49" s="1"/>
      <c r="H49" s="1"/>
      <c r="I49" s="1"/>
      <c r="J49" s="11"/>
      <c r="K49" s="11"/>
      <c r="L49" s="11"/>
      <c r="M49" s="11"/>
    </row>
    <row r="50" spans="2:13">
      <c r="B50" s="1"/>
      <c r="C50" s="1"/>
      <c r="D50" s="1"/>
      <c r="E50" s="1"/>
      <c r="F50" s="1"/>
      <c r="G50" s="1"/>
      <c r="H50" s="1"/>
      <c r="I50" s="1"/>
      <c r="J50" s="11"/>
      <c r="K50" s="11"/>
      <c r="L50" s="11"/>
      <c r="M50" s="11"/>
    </row>
    <row r="51" spans="2:13">
      <c r="B51" s="1"/>
      <c r="C51" s="1"/>
      <c r="D51" s="1"/>
      <c r="E51" s="1"/>
      <c r="F51" s="1"/>
      <c r="G51" s="1"/>
      <c r="H51" s="1"/>
      <c r="I51" s="1"/>
      <c r="J51" s="11"/>
      <c r="K51" s="11"/>
      <c r="L51" s="11"/>
      <c r="M51" s="11"/>
    </row>
    <row r="52" spans="2:13">
      <c r="B52" s="1"/>
      <c r="C52" s="1"/>
      <c r="D52" s="1"/>
      <c r="E52" s="1"/>
      <c r="F52" s="1"/>
      <c r="G52" s="1"/>
      <c r="H52" s="1"/>
      <c r="I52" s="1"/>
      <c r="J52" s="11"/>
      <c r="K52" s="11"/>
      <c r="L52" s="11"/>
      <c r="M52" s="11"/>
    </row>
    <row r="53" spans="2:13">
      <c r="B53" s="1"/>
      <c r="C53" s="1"/>
      <c r="D53" s="1"/>
      <c r="E53" s="1"/>
      <c r="F53" s="1"/>
      <c r="G53" s="1"/>
      <c r="H53" s="1"/>
      <c r="I53" s="1"/>
      <c r="J53" s="11"/>
      <c r="K53" s="11"/>
      <c r="L53" s="11"/>
      <c r="M53" s="11"/>
    </row>
    <row r="54" spans="2:13">
      <c r="B54" s="1"/>
      <c r="C54" s="1"/>
      <c r="D54" s="1"/>
      <c r="E54" s="1"/>
      <c r="F54" s="1"/>
      <c r="G54" s="1"/>
      <c r="H54" s="1"/>
      <c r="I54" s="1"/>
      <c r="J54" s="11"/>
      <c r="K54" s="11"/>
      <c r="L54" s="11"/>
      <c r="M54" s="11"/>
    </row>
    <row r="55" spans="2:13">
      <c r="B55" s="1"/>
      <c r="C55" s="1"/>
      <c r="D55" s="1"/>
      <c r="E55" s="1"/>
      <c r="F55" s="1"/>
      <c r="G55" s="1"/>
      <c r="H55" s="1"/>
      <c r="I55" s="1"/>
      <c r="J55" s="11"/>
      <c r="K55" s="11"/>
      <c r="L55" s="11"/>
      <c r="M55" s="11"/>
    </row>
    <row r="56" spans="2:13">
      <c r="B56" s="1"/>
      <c r="C56" s="1"/>
      <c r="D56" s="1"/>
      <c r="E56" s="1"/>
      <c r="F56" s="1"/>
      <c r="G56" s="1"/>
      <c r="H56" s="1"/>
      <c r="I56" s="1"/>
      <c r="J56" s="11"/>
      <c r="K56" s="11"/>
      <c r="L56" s="11"/>
      <c r="M56" s="11"/>
    </row>
    <row r="57" spans="2:13">
      <c r="B57" s="1"/>
      <c r="C57" s="1"/>
      <c r="D57" s="1"/>
      <c r="E57" s="1"/>
      <c r="F57" s="1"/>
      <c r="G57" s="1"/>
      <c r="H57" s="1"/>
      <c r="I57" s="1"/>
      <c r="J57" s="11"/>
      <c r="K57" s="11"/>
      <c r="L57" s="11"/>
      <c r="M57" s="11"/>
    </row>
    <row r="58" spans="2:13">
      <c r="B58" s="1"/>
      <c r="C58" s="1"/>
      <c r="D58" s="1"/>
      <c r="E58" s="1"/>
      <c r="F58" s="1"/>
      <c r="G58" s="1"/>
      <c r="H58" s="1"/>
      <c r="I58" s="1"/>
      <c r="J58" s="11"/>
      <c r="K58" s="11"/>
      <c r="L58" s="11"/>
      <c r="M58" s="11"/>
    </row>
    <row r="59" spans="2:13">
      <c r="B59" s="1"/>
      <c r="C59" s="1"/>
      <c r="D59" s="1"/>
      <c r="E59" s="1"/>
      <c r="F59" s="1"/>
      <c r="G59" s="1"/>
      <c r="H59" s="1"/>
      <c r="I59" s="1"/>
      <c r="J59" s="11"/>
      <c r="K59" s="11"/>
      <c r="L59" s="11"/>
      <c r="M59" s="11"/>
    </row>
    <row r="60" spans="2:13">
      <c r="B60" s="1"/>
      <c r="C60" s="1"/>
      <c r="D60" s="1"/>
      <c r="E60" s="1"/>
      <c r="F60" s="1"/>
      <c r="G60" s="1"/>
      <c r="H60" s="1"/>
      <c r="I60" s="1"/>
      <c r="J60" s="11"/>
      <c r="K60" s="11"/>
      <c r="L60" s="11"/>
      <c r="M60" s="11"/>
    </row>
    <row r="61" spans="2:13">
      <c r="B61" s="1"/>
      <c r="C61" s="1"/>
      <c r="D61" s="1"/>
      <c r="E61" s="1"/>
      <c r="F61" s="1"/>
      <c r="G61" s="1"/>
      <c r="H61" s="1"/>
      <c r="I61" s="1"/>
      <c r="J61" s="11"/>
      <c r="K61" s="11"/>
      <c r="L61" s="11"/>
      <c r="M61" s="11"/>
    </row>
    <row r="62" spans="2:13">
      <c r="B62" s="1"/>
      <c r="C62" s="1"/>
      <c r="D62" s="1"/>
      <c r="E62" s="1"/>
      <c r="F62" s="1"/>
      <c r="G62" s="1"/>
      <c r="H62" s="1"/>
      <c r="I62" s="1"/>
      <c r="J62" s="11"/>
      <c r="K62" s="11"/>
      <c r="L62" s="11"/>
      <c r="M62" s="11"/>
    </row>
    <row r="63" spans="2:13">
      <c r="B63" s="1"/>
      <c r="C63" s="1"/>
      <c r="D63" s="1"/>
      <c r="E63" s="1"/>
      <c r="F63" s="1"/>
      <c r="G63" s="1"/>
      <c r="H63" s="1"/>
      <c r="I63" s="1"/>
      <c r="J63" s="11"/>
      <c r="K63" s="11"/>
      <c r="L63" s="11"/>
      <c r="M63" s="11"/>
    </row>
    <row r="64" spans="2:13">
      <c r="B64" s="1"/>
      <c r="C64" s="1"/>
      <c r="D64" s="1"/>
      <c r="E64" s="1"/>
      <c r="F64" s="1"/>
      <c r="G64" s="1"/>
      <c r="H64" s="1"/>
      <c r="I64" s="1"/>
      <c r="J64" s="11"/>
      <c r="K64" s="11"/>
      <c r="L64" s="11"/>
      <c r="M64" s="11"/>
    </row>
    <row r="65" spans="2:13">
      <c r="B65" s="1"/>
      <c r="C65" s="1"/>
      <c r="D65" s="1"/>
      <c r="E65" s="1"/>
      <c r="F65" s="1"/>
      <c r="G65" s="1"/>
      <c r="H65" s="1"/>
      <c r="I65" s="1"/>
      <c r="J65" s="11"/>
      <c r="K65" s="11"/>
      <c r="L65" s="11"/>
      <c r="M65" s="11"/>
    </row>
    <row r="66" spans="2:13">
      <c r="B66" s="1"/>
      <c r="C66" s="1"/>
      <c r="D66" s="1"/>
      <c r="E66" s="1"/>
      <c r="F66" s="1"/>
      <c r="G66" s="1"/>
      <c r="H66" s="1"/>
      <c r="I66" s="1"/>
      <c r="J66" s="11"/>
      <c r="K66" s="11"/>
      <c r="L66" s="11"/>
      <c r="M66" s="11"/>
    </row>
    <row r="67" spans="2:13">
      <c r="B67" s="1"/>
      <c r="C67" s="1"/>
      <c r="D67" s="1"/>
      <c r="E67" s="1"/>
      <c r="F67" s="1"/>
      <c r="G67" s="1"/>
      <c r="H67" s="1"/>
      <c r="I67" s="1"/>
      <c r="J67" s="11"/>
      <c r="K67" s="11"/>
      <c r="L67" s="11"/>
      <c r="M67" s="11"/>
    </row>
    <row r="68" spans="2:13">
      <c r="B68" s="1"/>
      <c r="C68" s="1"/>
      <c r="D68" s="1"/>
      <c r="E68" s="1"/>
      <c r="F68" s="1"/>
      <c r="G68" s="1"/>
      <c r="H68" s="1"/>
      <c r="I68" s="1"/>
      <c r="J68" s="11"/>
      <c r="K68" s="11"/>
      <c r="L68" s="11"/>
      <c r="M68" s="11"/>
    </row>
  </sheetData>
  <mergeCells count="8">
    <mergeCell ref="A48:J48"/>
    <mergeCell ref="A5:M5"/>
    <mergeCell ref="M8:M9"/>
    <mergeCell ref="A8:A9"/>
    <mergeCell ref="B8:I8"/>
    <mergeCell ref="J8:J9"/>
    <mergeCell ref="L8:L9"/>
    <mergeCell ref="K8:K9"/>
  </mergeCells>
  <phoneticPr fontId="0" type="noConversion"/>
  <pageMargins left="0.75" right="0.36" top="0.5" bottom="0.5" header="0.5" footer="0.5"/>
  <pageSetup paperSize="9" scale="3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>CTiS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IlyashIN</dc:creator>
  <cp:lastModifiedBy>Эконда</cp:lastModifiedBy>
  <cp:lastPrinted>2017-11-09T04:33:25Z</cp:lastPrinted>
  <dcterms:created xsi:type="dcterms:W3CDTF">2007-11-19T11:49:52Z</dcterms:created>
  <dcterms:modified xsi:type="dcterms:W3CDTF">2024-05-31T07:40:45Z</dcterms:modified>
</cp:coreProperties>
</file>